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sition Delta" sheetId="1" state="visible" r:id="rId3"/>
  </sheets>
  <definedNames>
    <definedName function="false" hidden="true" localSheetId="0" name="_xlnm._FilterDatabase" vbProcedure="false">'Position Delta'!$A$6:$K$58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<sst xmlns="http://schemas.openxmlformats.org/spreadsheetml/2006/main" count="244" uniqueCount="104">
  <si>
    <t xml:space="preserve">Situational Awareness LP (Leopold Aschenbrenner) — 13F position delta</t>
  </si>
  <si>
    <t xml:space="preserve">Q4 2025 (period 2025-12-31, filed 2026-02-11) vs Q1 2026 (period 2026-03-31, filed 2026-05-15)</t>
  </si>
  <si>
    <t xml:space="preserve">Source: SEC Form 13F-HR, CIK 2045724. Accession 0002045724-26-000002 and 0002045724-26-000008.</t>
  </si>
  <si>
    <t xml:space="preserve">Positions keyed on CUSIP + option type; puts and calls are reported at the market value of the underlying shares, not premium.</t>
  </si>
  <si>
    <t xml:space="preserve">Ticker</t>
  </si>
  <si>
    <t xml:space="preserve">CUSIP</t>
  </si>
  <si>
    <t xml:space="preserve">Security type</t>
  </si>
  <si>
    <t xml:space="preserve">Action</t>
  </si>
  <si>
    <t xml:space="preserve">Shares Q4 2025</t>
  </si>
  <si>
    <t xml:space="preserve">Shares Q1 2026</t>
  </si>
  <si>
    <t xml:space="preserve">Shares delta</t>
  </si>
  <si>
    <t xml:space="preserve">Value Q4 2025 ($)</t>
  </si>
  <si>
    <t xml:space="preserve">Value Q1 2026 ($)</t>
  </si>
  <si>
    <t xml:space="preserve">Value delta ($)</t>
  </si>
  <si>
    <t xml:space="preserve">Value delta (%)</t>
  </si>
  <si>
    <t xml:space="preserve">SMH</t>
  </si>
  <si>
    <t xml:space="preserve">92189F676</t>
  </si>
  <si>
    <t xml:space="preserve">Put</t>
  </si>
  <si>
    <t xml:space="preserve">New</t>
  </si>
  <si>
    <t xml:space="preserve">NVDA</t>
  </si>
  <si>
    <t xml:space="preserve">67066G104</t>
  </si>
  <si>
    <t xml:space="preserve">ORCL</t>
  </si>
  <si>
    <t xml:space="preserve">68389X105</t>
  </si>
  <si>
    <t xml:space="preserve">AVGO</t>
  </si>
  <si>
    <t xml:space="preserve">11135F101</t>
  </si>
  <si>
    <t xml:space="preserve">AMD</t>
  </si>
  <si>
    <t xml:space="preserve">007903107</t>
  </si>
  <si>
    <t xml:space="preserve">BE</t>
  </si>
  <si>
    <t xml:space="preserve">093712107</t>
  </si>
  <si>
    <t xml:space="preserve">Common</t>
  </si>
  <si>
    <t xml:space="preserve">Decrease</t>
  </si>
  <si>
    <t xml:space="preserve">SNDK</t>
  </si>
  <si>
    <t xml:space="preserve">80004C200</t>
  </si>
  <si>
    <t xml:space="preserve">Increase</t>
  </si>
  <si>
    <t xml:space="preserve">MU</t>
  </si>
  <si>
    <t xml:space="preserve">595112103</t>
  </si>
  <si>
    <t xml:space="preserve">CRWV</t>
  </si>
  <si>
    <t xml:space="preserve">21873S108</t>
  </si>
  <si>
    <t xml:space="preserve">TSM</t>
  </si>
  <si>
    <t xml:space="preserve">874039100</t>
  </si>
  <si>
    <t xml:space="preserve">ASML</t>
  </si>
  <si>
    <t xml:space="preserve">N07059210</t>
  </si>
  <si>
    <t xml:space="preserve">Call</t>
  </si>
  <si>
    <t xml:space="preserve">IREN</t>
  </si>
  <si>
    <t xml:space="preserve">Q4982L109</t>
  </si>
  <si>
    <t xml:space="preserve">CORZ</t>
  </si>
  <si>
    <t xml:space="preserve">21874A106</t>
  </si>
  <si>
    <t xml:space="preserve">APLD</t>
  </si>
  <si>
    <t xml:space="preserve">038169207</t>
  </si>
  <si>
    <t xml:space="preserve">INTC</t>
  </si>
  <si>
    <t xml:space="preserve">458140100</t>
  </si>
  <si>
    <t xml:space="preserve">RIOT</t>
  </si>
  <si>
    <t xml:space="preserve">767292105</t>
  </si>
  <si>
    <t xml:space="preserve">CLSK</t>
  </si>
  <si>
    <t xml:space="preserve">18452B209</t>
  </si>
  <si>
    <t xml:space="preserve">SEI</t>
  </si>
  <si>
    <t xml:space="preserve">83418M103</t>
  </si>
  <si>
    <t xml:space="preserve">Hold</t>
  </si>
  <si>
    <t xml:space="preserve">TE</t>
  </si>
  <si>
    <t xml:space="preserve">35834F104</t>
  </si>
  <si>
    <t xml:space="preserve">KEEL</t>
  </si>
  <si>
    <t xml:space="preserve">09173B107</t>
  </si>
  <si>
    <t xml:space="preserve">BTDR</t>
  </si>
  <si>
    <t xml:space="preserve">G11448100</t>
  </si>
  <si>
    <t xml:space="preserve">PSIX</t>
  </si>
  <si>
    <t xml:space="preserve">73933G202</t>
  </si>
  <si>
    <t xml:space="preserve">GLW</t>
  </si>
  <si>
    <t xml:space="preserve">219350105</t>
  </si>
  <si>
    <t xml:space="preserve">WYFI</t>
  </si>
  <si>
    <t xml:space="preserve">G96115103</t>
  </si>
  <si>
    <t xml:space="preserve">BW</t>
  </si>
  <si>
    <t xml:space="preserve">05614L209</t>
  </si>
  <si>
    <t xml:space="preserve">SHAZ</t>
  </si>
  <si>
    <t xml:space="preserve">778920306</t>
  </si>
  <si>
    <t xml:space="preserve">PUMP</t>
  </si>
  <si>
    <t xml:space="preserve">74347M108</t>
  </si>
  <si>
    <t xml:space="preserve">INFY</t>
  </si>
  <si>
    <t xml:space="preserve">456788108</t>
  </si>
  <si>
    <t xml:space="preserve">HIVE</t>
  </si>
  <si>
    <t xml:space="preserve">433921103</t>
  </si>
  <si>
    <t xml:space="preserve">Exit</t>
  </si>
  <si>
    <t xml:space="preserve">HUT</t>
  </si>
  <si>
    <t xml:space="preserve">44812J104</t>
  </si>
  <si>
    <t xml:space="preserve">CIFR</t>
  </si>
  <si>
    <t xml:space="preserve">17253J106</t>
  </si>
  <si>
    <t xml:space="preserve">COHR</t>
  </si>
  <si>
    <t xml:space="preserve">19247G107</t>
  </si>
  <si>
    <t xml:space="preserve">LBRT</t>
  </si>
  <si>
    <t xml:space="preserve">53115L104</t>
  </si>
  <si>
    <t xml:space="preserve">LITE</t>
  </si>
  <si>
    <t xml:space="preserve">55024U109</t>
  </si>
  <si>
    <t xml:space="preserve">EQT</t>
  </si>
  <si>
    <t xml:space="preserve">26884L109</t>
  </si>
  <si>
    <t xml:space="preserve">KRC</t>
  </si>
  <si>
    <t xml:space="preserve">49427F108</t>
  </si>
  <si>
    <t xml:space="preserve">TSEM</t>
  </si>
  <si>
    <t xml:space="preserve">M87915274</t>
  </si>
  <si>
    <t xml:space="preserve">TOTAL (reported 13F value / AUM)</t>
  </si>
  <si>
    <t xml:space="preserve">Summary by security type</t>
  </si>
  <si>
    <t xml:space="preserve">Type</t>
  </si>
  <si>
    <t xml:space="preserve">Total</t>
  </si>
  <si>
    <t xml:space="preserve">Summary by action</t>
  </si>
  <si>
    <t xml:space="preserve">Count</t>
  </si>
  <si>
    <t xml:space="preserve">Net value delta ($)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</si>
</sst>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;\(#,##0\);\-"/>
    <numFmt numFmtId="166" formatCode="\$#,##0;&quot;($&quot;#,##0\);\-"/>
    <numFmt numFmtId="167" formatCode="0.0%;\(0.0%\);\-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1F3864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7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12"/>
    <col collapsed="false" customWidth="true" hidden="false" outlineLevel="0" max="3" min="3" style="0" width="14"/>
    <col collapsed="false" customWidth="true" hidden="false" outlineLevel="0" max="4" min="4" style="0" width="11"/>
    <col collapsed="false" customWidth="true" hidden="false" outlineLevel="0" max="7" min="5" style="0" width="16"/>
    <col collapsed="false" customWidth="true" hidden="false" outlineLevel="0" max="10" min="8" style="0" width="18"/>
    <col collapsed="false" customWidth="true" hidden="false" outlineLevel="0" max="11" min="11" style="0" width="14"/>
  </cols>
  <sheetData>
    <row r="1" customFormat="false" ht="16.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2" t="s">
        <v>2</v>
      </c>
    </row>
    <row r="4" customFormat="false" ht="15" hidden="false" customHeight="false" outlineLevel="0" collapsed="false">
      <c r="A4" s="2" t="s">
        <v>3</v>
      </c>
    </row>
    <row r="6" customFormat="false" ht="23.85" hidden="false" customHeight="false" outlineLevel="0" collapsed="false">
      <c r="A6" s="3" t="s">
        <v>4</v>
      </c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14</v>
      </c>
    </row>
    <row r="7" customFormat="false" ht="15" hidden="false" customHeight="false" outlineLevel="0" collapsed="false">
      <c r="A7" s="4" t="s">
        <v>15</v>
      </c>
      <c r="B7" s="4" t="s">
        <v>16</v>
      </c>
      <c r="C7" s="4" t="s">
        <v>17</v>
      </c>
      <c r="D7" s="4" t="s">
        <v>18</v>
      </c>
      <c r="E7" s="5" t="n">
        <v>0</v>
      </c>
      <c r="F7" s="5" t="n">
        <v>5327900</v>
      </c>
      <c r="G7" s="5" t="n">
        <f aca="false">F7-E7</f>
        <v>5327900</v>
      </c>
      <c r="H7" s="6" t="n">
        <v>0</v>
      </c>
      <c r="I7" s="6" t="n">
        <v>2042716860</v>
      </c>
      <c r="J7" s="6" t="n">
        <f aca="false">I7-H7</f>
        <v>2042716860</v>
      </c>
      <c r="K7" s="7" t="str">
        <f aca="false">IFERROR(I7/H7-1,"")</f>
        <v/>
      </c>
    </row>
    <row r="8" customFormat="false" ht="15" hidden="false" customHeight="false" outlineLevel="0" collapsed="false">
      <c r="A8" s="4" t="s">
        <v>19</v>
      </c>
      <c r="B8" s="4" t="s">
        <v>20</v>
      </c>
      <c r="C8" s="4" t="s">
        <v>17</v>
      </c>
      <c r="D8" s="4" t="s">
        <v>18</v>
      </c>
      <c r="E8" s="5" t="n">
        <v>0</v>
      </c>
      <c r="F8" s="5" t="n">
        <v>8992300</v>
      </c>
      <c r="G8" s="5" t="n">
        <f aca="false">F8-E8</f>
        <v>8992300</v>
      </c>
      <c r="H8" s="6" t="n">
        <v>0</v>
      </c>
      <c r="I8" s="6" t="n">
        <v>1568257120</v>
      </c>
      <c r="J8" s="6" t="n">
        <f aca="false">I8-H8</f>
        <v>1568257120</v>
      </c>
      <c r="K8" s="7" t="str">
        <f aca="false">IFERROR(I8/H8-1,"")</f>
        <v/>
      </c>
    </row>
    <row r="9" customFormat="false" ht="15" hidden="false" customHeight="false" outlineLevel="0" collapsed="false">
      <c r="A9" s="4" t="s">
        <v>21</v>
      </c>
      <c r="B9" s="4" t="s">
        <v>22</v>
      </c>
      <c r="C9" s="4" t="s">
        <v>17</v>
      </c>
      <c r="D9" s="4" t="s">
        <v>18</v>
      </c>
      <c r="E9" s="5" t="n">
        <v>0</v>
      </c>
      <c r="F9" s="5" t="n">
        <v>7293000</v>
      </c>
      <c r="G9" s="5" t="n">
        <f aca="false">F9-E9</f>
        <v>7293000</v>
      </c>
      <c r="H9" s="6" t="n">
        <v>0</v>
      </c>
      <c r="I9" s="6" t="n">
        <v>1072873230</v>
      </c>
      <c r="J9" s="6" t="n">
        <f aca="false">I9-H9</f>
        <v>1072873230</v>
      </c>
      <c r="K9" s="7" t="str">
        <f aca="false">IFERROR(I9/H9-1,"")</f>
        <v/>
      </c>
    </row>
    <row r="10" customFormat="false" ht="15" hidden="false" customHeight="false" outlineLevel="0" collapsed="false">
      <c r="A10" s="4" t="s">
        <v>23</v>
      </c>
      <c r="B10" s="4" t="s">
        <v>24</v>
      </c>
      <c r="C10" s="4" t="s">
        <v>17</v>
      </c>
      <c r="D10" s="4" t="s">
        <v>18</v>
      </c>
      <c r="E10" s="5" t="n">
        <v>0</v>
      </c>
      <c r="F10" s="5" t="n">
        <v>3251100</v>
      </c>
      <c r="G10" s="5" t="n">
        <f aca="false">F10-E10</f>
        <v>3251100</v>
      </c>
      <c r="H10" s="6" t="n">
        <v>0</v>
      </c>
      <c r="I10" s="6" t="n">
        <v>1006247961</v>
      </c>
      <c r="J10" s="6" t="n">
        <f aca="false">I10-H10</f>
        <v>1006247961</v>
      </c>
      <c r="K10" s="7" t="str">
        <f aca="false">IFERROR(I10/H10-1,"")</f>
        <v/>
      </c>
    </row>
    <row r="11" customFormat="false" ht="15" hidden="false" customHeight="false" outlineLevel="0" collapsed="false">
      <c r="A11" s="4" t="s">
        <v>25</v>
      </c>
      <c r="B11" s="4" t="s">
        <v>26</v>
      </c>
      <c r="C11" s="4" t="s">
        <v>17</v>
      </c>
      <c r="D11" s="4" t="s">
        <v>18</v>
      </c>
      <c r="E11" s="5" t="n">
        <v>0</v>
      </c>
      <c r="F11" s="5" t="n">
        <v>4764100</v>
      </c>
      <c r="G11" s="5" t="n">
        <f aca="false">F11-E11</f>
        <v>4764100</v>
      </c>
      <c r="H11" s="6" t="n">
        <v>0</v>
      </c>
      <c r="I11" s="6" t="n">
        <v>969160863</v>
      </c>
      <c r="J11" s="6" t="n">
        <f aca="false">I11-H11</f>
        <v>969160863</v>
      </c>
      <c r="K11" s="7" t="str">
        <f aca="false">IFERROR(I11/H11-1,"")</f>
        <v/>
      </c>
    </row>
    <row r="12" customFormat="false" ht="15" hidden="false" customHeight="false" outlineLevel="0" collapsed="false">
      <c r="A12" s="4" t="s">
        <v>27</v>
      </c>
      <c r="B12" s="4" t="s">
        <v>28</v>
      </c>
      <c r="C12" s="4" t="s">
        <v>29</v>
      </c>
      <c r="D12" s="4" t="s">
        <v>30</v>
      </c>
      <c r="E12" s="5" t="n">
        <v>10076022</v>
      </c>
      <c r="F12" s="5" t="n">
        <v>6485408</v>
      </c>
      <c r="G12" s="5" t="n">
        <f aca="false">F12-E12</f>
        <v>-3590614</v>
      </c>
      <c r="H12" s="6" t="n">
        <v>875505552</v>
      </c>
      <c r="I12" s="6" t="n">
        <v>878707930</v>
      </c>
      <c r="J12" s="6" t="n">
        <f aca="false">I12-H12</f>
        <v>3202378</v>
      </c>
      <c r="K12" s="7" t="n">
        <f aca="false">IFERROR(I12/H12-1,"")</f>
        <v>0.00365774722123069</v>
      </c>
    </row>
    <row r="13" customFormat="false" ht="15" hidden="false" customHeight="false" outlineLevel="0" collapsed="false">
      <c r="A13" s="4" t="s">
        <v>31</v>
      </c>
      <c r="B13" s="4" t="s">
        <v>32</v>
      </c>
      <c r="C13" s="4" t="s">
        <v>29</v>
      </c>
      <c r="D13" s="4" t="s">
        <v>33</v>
      </c>
      <c r="E13" s="5" t="n">
        <v>1054200</v>
      </c>
      <c r="F13" s="5" t="n">
        <v>1140119</v>
      </c>
      <c r="G13" s="5" t="n">
        <f aca="false">F13-E13</f>
        <v>85919</v>
      </c>
      <c r="H13" s="6" t="n">
        <v>250245996</v>
      </c>
      <c r="I13" s="6" t="n">
        <v>724363205</v>
      </c>
      <c r="J13" s="6" t="n">
        <f aca="false">I13-H13</f>
        <v>474117209</v>
      </c>
      <c r="K13" s="7" t="n">
        <f aca="false">IFERROR(I13/H13-1,"")</f>
        <v>1.89460457541147</v>
      </c>
    </row>
    <row r="14" customFormat="false" ht="15" hidden="false" customHeight="false" outlineLevel="0" collapsed="false">
      <c r="A14" s="4" t="s">
        <v>34</v>
      </c>
      <c r="B14" s="4" t="s">
        <v>35</v>
      </c>
      <c r="C14" s="4" t="s">
        <v>17</v>
      </c>
      <c r="D14" s="4" t="s">
        <v>18</v>
      </c>
      <c r="E14" s="5" t="n">
        <v>0</v>
      </c>
      <c r="F14" s="5" t="n">
        <v>1727700</v>
      </c>
      <c r="G14" s="5" t="n">
        <f aca="false">F14-E14</f>
        <v>1727700</v>
      </c>
      <c r="H14" s="6" t="n">
        <v>0</v>
      </c>
      <c r="I14" s="6" t="n">
        <v>583686168</v>
      </c>
      <c r="J14" s="6" t="n">
        <f aca="false">I14-H14</f>
        <v>583686168</v>
      </c>
      <c r="K14" s="7" t="str">
        <f aca="false">IFERROR(I14/H14-1,"")</f>
        <v/>
      </c>
    </row>
    <row r="15" customFormat="false" ht="15" hidden="false" customHeight="false" outlineLevel="0" collapsed="false">
      <c r="A15" s="4" t="s">
        <v>36</v>
      </c>
      <c r="B15" s="4" t="s">
        <v>37</v>
      </c>
      <c r="C15" s="4" t="s">
        <v>29</v>
      </c>
      <c r="D15" s="4" t="s">
        <v>33</v>
      </c>
      <c r="E15" s="5" t="n">
        <v>6098812</v>
      </c>
      <c r="F15" s="5" t="n">
        <v>7177919</v>
      </c>
      <c r="G15" s="5" t="n">
        <f aca="false">F15-E15</f>
        <v>1079107</v>
      </c>
      <c r="H15" s="6" t="n">
        <v>436735927</v>
      </c>
      <c r="I15" s="6" t="n">
        <v>556073385</v>
      </c>
      <c r="J15" s="6" t="n">
        <f aca="false">I15-H15</f>
        <v>119337458</v>
      </c>
      <c r="K15" s="7" t="n">
        <f aca="false">IFERROR(I15/H15-1,"")</f>
        <v>0.273248548201073</v>
      </c>
    </row>
    <row r="16" customFormat="false" ht="15" hidden="false" customHeight="false" outlineLevel="0" collapsed="false">
      <c r="A16" s="4" t="s">
        <v>38</v>
      </c>
      <c r="B16" s="4" t="s">
        <v>39</v>
      </c>
      <c r="C16" s="4" t="s">
        <v>17</v>
      </c>
      <c r="D16" s="4" t="s">
        <v>18</v>
      </c>
      <c r="E16" s="5" t="n">
        <v>0</v>
      </c>
      <c r="F16" s="5" t="n">
        <v>1583400</v>
      </c>
      <c r="G16" s="5" t="n">
        <f aca="false">F16-E16</f>
        <v>1583400</v>
      </c>
      <c r="H16" s="6" t="n">
        <v>0</v>
      </c>
      <c r="I16" s="6" t="n">
        <v>535110030</v>
      </c>
      <c r="J16" s="6" t="n">
        <f aca="false">I16-H16</f>
        <v>535110030</v>
      </c>
      <c r="K16" s="7" t="str">
        <f aca="false">IFERROR(I16/H16-1,"")</f>
        <v/>
      </c>
    </row>
    <row r="17" customFormat="false" ht="15" hidden="false" customHeight="false" outlineLevel="0" collapsed="false">
      <c r="A17" s="4" t="s">
        <v>40</v>
      </c>
      <c r="B17" s="4" t="s">
        <v>41</v>
      </c>
      <c r="C17" s="4" t="s">
        <v>17</v>
      </c>
      <c r="D17" s="4" t="s">
        <v>18</v>
      </c>
      <c r="E17" s="5" t="n">
        <v>0</v>
      </c>
      <c r="F17" s="5" t="n">
        <v>374100</v>
      </c>
      <c r="G17" s="5" t="n">
        <f aca="false">F17-E17</f>
        <v>374100</v>
      </c>
      <c r="H17" s="6" t="n">
        <v>0</v>
      </c>
      <c r="I17" s="6" t="n">
        <v>494122503</v>
      </c>
      <c r="J17" s="6" t="n">
        <f aca="false">I17-H17</f>
        <v>494122503</v>
      </c>
      <c r="K17" s="7" t="str">
        <f aca="false">IFERROR(I17/H17-1,"")</f>
        <v/>
      </c>
    </row>
    <row r="18" customFormat="false" ht="15" hidden="false" customHeight="false" outlineLevel="0" collapsed="false">
      <c r="A18" s="4" t="s">
        <v>34</v>
      </c>
      <c r="B18" s="4" t="s">
        <v>35</v>
      </c>
      <c r="C18" s="4" t="s">
        <v>42</v>
      </c>
      <c r="D18" s="4" t="s">
        <v>18</v>
      </c>
      <c r="E18" s="5" t="n">
        <v>0</v>
      </c>
      <c r="F18" s="5" t="n">
        <v>1250000</v>
      </c>
      <c r="G18" s="5" t="n">
        <f aca="false">F18-E18</f>
        <v>1250000</v>
      </c>
      <c r="H18" s="6" t="n">
        <v>0</v>
      </c>
      <c r="I18" s="6" t="n">
        <v>422300000</v>
      </c>
      <c r="J18" s="6" t="n">
        <f aca="false">I18-H18</f>
        <v>422300000</v>
      </c>
      <c r="K18" s="7" t="str">
        <f aca="false">IFERROR(I18/H18-1,"")</f>
        <v/>
      </c>
    </row>
    <row r="19" customFormat="false" ht="15" hidden="false" customHeight="false" outlineLevel="0" collapsed="false">
      <c r="A19" s="4" t="s">
        <v>43</v>
      </c>
      <c r="B19" s="4" t="s">
        <v>44</v>
      </c>
      <c r="C19" s="4" t="s">
        <v>29</v>
      </c>
      <c r="D19" s="4" t="s">
        <v>33</v>
      </c>
      <c r="E19" s="5" t="n">
        <v>8700621</v>
      </c>
      <c r="F19" s="5" t="n">
        <v>11698835</v>
      </c>
      <c r="G19" s="5" t="n">
        <f aca="false">F19-E19</f>
        <v>2998214</v>
      </c>
      <c r="H19" s="6" t="n">
        <v>328622455</v>
      </c>
      <c r="I19" s="6" t="n">
        <v>401036064</v>
      </c>
      <c r="J19" s="6" t="n">
        <f aca="false">I19-H19</f>
        <v>72413609</v>
      </c>
      <c r="K19" s="7" t="n">
        <f aca="false">IFERROR(I19/H19-1,"")</f>
        <v>0.220355024126395</v>
      </c>
    </row>
    <row r="20" customFormat="false" ht="15" hidden="false" customHeight="false" outlineLevel="0" collapsed="false">
      <c r="A20" s="4" t="s">
        <v>45</v>
      </c>
      <c r="B20" s="4" t="s">
        <v>46</v>
      </c>
      <c r="C20" s="4" t="s">
        <v>29</v>
      </c>
      <c r="D20" s="4" t="s">
        <v>30</v>
      </c>
      <c r="E20" s="5" t="n">
        <v>28756478</v>
      </c>
      <c r="F20" s="5" t="n">
        <v>26008473</v>
      </c>
      <c r="G20" s="5" t="n">
        <f aca="false">F20-E20</f>
        <v>-2748005</v>
      </c>
      <c r="H20" s="6" t="n">
        <v>418694320</v>
      </c>
      <c r="I20" s="6" t="n">
        <v>389086756</v>
      </c>
      <c r="J20" s="6" t="n">
        <f aca="false">I20-H20</f>
        <v>-29607564</v>
      </c>
      <c r="K20" s="7" t="n">
        <f aca="false">IFERROR(I20/H20-1,"")</f>
        <v>-0.0707140330922091</v>
      </c>
    </row>
    <row r="21" customFormat="false" ht="15" hidden="false" customHeight="false" outlineLevel="0" collapsed="false">
      <c r="A21" s="4" t="s">
        <v>31</v>
      </c>
      <c r="B21" s="4" t="s">
        <v>32</v>
      </c>
      <c r="C21" s="4" t="s">
        <v>42</v>
      </c>
      <c r="D21" s="4" t="s">
        <v>18</v>
      </c>
      <c r="E21" s="5" t="n">
        <v>0</v>
      </c>
      <c r="F21" s="5" t="n">
        <v>611900</v>
      </c>
      <c r="G21" s="5" t="n">
        <f aca="false">F21-E21</f>
        <v>611900</v>
      </c>
      <c r="H21" s="6" t="n">
        <v>0</v>
      </c>
      <c r="I21" s="6" t="n">
        <v>388764546</v>
      </c>
      <c r="J21" s="6" t="n">
        <f aca="false">I21-H21</f>
        <v>388764546</v>
      </c>
      <c r="K21" s="7" t="str">
        <f aca="false">IFERROR(I21/H21-1,"")</f>
        <v/>
      </c>
    </row>
    <row r="22" customFormat="false" ht="15" hidden="false" customHeight="false" outlineLevel="0" collapsed="false">
      <c r="A22" s="4" t="s">
        <v>38</v>
      </c>
      <c r="B22" s="4" t="s">
        <v>39</v>
      </c>
      <c r="C22" s="4" t="s">
        <v>42</v>
      </c>
      <c r="D22" s="4" t="s">
        <v>18</v>
      </c>
      <c r="E22" s="5" t="n">
        <v>0</v>
      </c>
      <c r="F22" s="5" t="n">
        <v>1050000</v>
      </c>
      <c r="G22" s="5" t="n">
        <f aca="false">F22-E22</f>
        <v>1050000</v>
      </c>
      <c r="H22" s="6" t="n">
        <v>0</v>
      </c>
      <c r="I22" s="6" t="n">
        <v>354847500</v>
      </c>
      <c r="J22" s="6" t="n">
        <f aca="false">I22-H22</f>
        <v>354847500</v>
      </c>
      <c r="K22" s="7" t="str">
        <f aca="false">IFERROR(I22/H22-1,"")</f>
        <v/>
      </c>
    </row>
    <row r="23" customFormat="false" ht="15" hidden="false" customHeight="false" outlineLevel="0" collapsed="false">
      <c r="A23" s="4" t="s">
        <v>47</v>
      </c>
      <c r="B23" s="4" t="s">
        <v>48</v>
      </c>
      <c r="C23" s="4" t="s">
        <v>29</v>
      </c>
      <c r="D23" s="4" t="s">
        <v>33</v>
      </c>
      <c r="E23" s="5" t="n">
        <v>11339060</v>
      </c>
      <c r="F23" s="5" t="n">
        <v>13478438</v>
      </c>
      <c r="G23" s="5" t="n">
        <f aca="false">F23-E23</f>
        <v>2139378</v>
      </c>
      <c r="H23" s="6" t="n">
        <v>278033751</v>
      </c>
      <c r="I23" s="6" t="n">
        <v>319978118</v>
      </c>
      <c r="J23" s="6" t="n">
        <f aca="false">I23-H23</f>
        <v>41944367</v>
      </c>
      <c r="K23" s="7" t="n">
        <f aca="false">IFERROR(I23/H23-1,"")</f>
        <v>0.15086070251953</v>
      </c>
    </row>
    <row r="24" customFormat="false" ht="15" hidden="false" customHeight="false" outlineLevel="0" collapsed="false">
      <c r="A24" s="4" t="s">
        <v>49</v>
      </c>
      <c r="B24" s="4" t="s">
        <v>50</v>
      </c>
      <c r="C24" s="4" t="s">
        <v>17</v>
      </c>
      <c r="D24" s="4" t="s">
        <v>18</v>
      </c>
      <c r="E24" s="5" t="n">
        <v>0</v>
      </c>
      <c r="F24" s="5" t="n">
        <v>3605400</v>
      </c>
      <c r="G24" s="5" t="n">
        <f aca="false">F24-E24</f>
        <v>3605400</v>
      </c>
      <c r="H24" s="6" t="n">
        <v>0</v>
      </c>
      <c r="I24" s="6" t="n">
        <v>159106302</v>
      </c>
      <c r="J24" s="6" t="n">
        <f aca="false">I24-H24</f>
        <v>159106302</v>
      </c>
      <c r="K24" s="7" t="str">
        <f aca="false">IFERROR(I24/H24-1,"")</f>
        <v/>
      </c>
    </row>
    <row r="25" customFormat="false" ht="15" hidden="false" customHeight="false" outlineLevel="0" collapsed="false">
      <c r="A25" s="4" t="s">
        <v>51</v>
      </c>
      <c r="B25" s="4" t="s">
        <v>52</v>
      </c>
      <c r="C25" s="4" t="s">
        <v>29</v>
      </c>
      <c r="D25" s="4" t="s">
        <v>33</v>
      </c>
      <c r="E25" s="5" t="n">
        <v>6167700</v>
      </c>
      <c r="F25" s="5" t="n">
        <v>11502137</v>
      </c>
      <c r="G25" s="5" t="n">
        <f aca="false">F25-E25</f>
        <v>5334437</v>
      </c>
      <c r="H25" s="6" t="n">
        <v>78144759</v>
      </c>
      <c r="I25" s="6" t="n">
        <v>142166413</v>
      </c>
      <c r="J25" s="6" t="n">
        <f aca="false">I25-H25</f>
        <v>64021654</v>
      </c>
      <c r="K25" s="7" t="n">
        <f aca="false">IFERROR(I25/H25-1,"")</f>
        <v>0.819269965372854</v>
      </c>
    </row>
    <row r="26" customFormat="false" ht="15" hidden="false" customHeight="false" outlineLevel="0" collapsed="false">
      <c r="A26" s="4" t="s">
        <v>36</v>
      </c>
      <c r="B26" s="4" t="s">
        <v>37</v>
      </c>
      <c r="C26" s="4" t="s">
        <v>42</v>
      </c>
      <c r="D26" s="4" t="s">
        <v>30</v>
      </c>
      <c r="E26" s="5" t="n">
        <v>10814500</v>
      </c>
      <c r="F26" s="5" t="n">
        <v>1814500</v>
      </c>
      <c r="G26" s="5" t="n">
        <f aca="false">F26-E26</f>
        <v>-9000000</v>
      </c>
      <c r="H26" s="6" t="n">
        <v>774426345</v>
      </c>
      <c r="I26" s="6" t="n">
        <v>140569315</v>
      </c>
      <c r="J26" s="6" t="n">
        <f aca="false">I26-H26</f>
        <v>-633857030</v>
      </c>
      <c r="K26" s="7" t="n">
        <f aca="false">IFERROR(I26/H26-1,"")</f>
        <v>-0.818485881959504</v>
      </c>
    </row>
    <row r="27" customFormat="false" ht="15" hidden="false" customHeight="false" outlineLevel="0" collapsed="false">
      <c r="A27" s="4" t="s">
        <v>53</v>
      </c>
      <c r="B27" s="4" t="s">
        <v>54</v>
      </c>
      <c r="C27" s="4" t="s">
        <v>29</v>
      </c>
      <c r="D27" s="4" t="s">
        <v>33</v>
      </c>
      <c r="E27" s="5" t="n">
        <v>1640400</v>
      </c>
      <c r="F27" s="5" t="n">
        <v>12276139</v>
      </c>
      <c r="G27" s="5" t="n">
        <f aca="false">F27-E27</f>
        <v>10635739</v>
      </c>
      <c r="H27" s="6" t="n">
        <v>16600848</v>
      </c>
      <c r="I27" s="6" t="n">
        <v>104469943</v>
      </c>
      <c r="J27" s="6" t="n">
        <f aca="false">I27-H27</f>
        <v>87869095</v>
      </c>
      <c r="K27" s="7" t="n">
        <f aca="false">IFERROR(I27/H27-1,"")</f>
        <v>5.29304858402414</v>
      </c>
    </row>
    <row r="28" customFormat="false" ht="15" hidden="false" customHeight="false" outlineLevel="0" collapsed="false">
      <c r="A28" s="4" t="s">
        <v>55</v>
      </c>
      <c r="B28" s="4" t="s">
        <v>56</v>
      </c>
      <c r="C28" s="4" t="s">
        <v>29</v>
      </c>
      <c r="D28" s="4" t="s">
        <v>30</v>
      </c>
      <c r="E28" s="5" t="n">
        <v>1866500</v>
      </c>
      <c r="F28" s="5" t="n">
        <v>1105551</v>
      </c>
      <c r="G28" s="5" t="n">
        <f aca="false">F28-E28</f>
        <v>-760949</v>
      </c>
      <c r="H28" s="6" t="n">
        <v>85803005</v>
      </c>
      <c r="I28" s="6" t="n">
        <v>62474687</v>
      </c>
      <c r="J28" s="6" t="n">
        <f aca="false">I28-H28</f>
        <v>-23328318</v>
      </c>
      <c r="K28" s="7" t="n">
        <f aca="false">IFERROR(I28/H28-1,"")</f>
        <v>-0.271882295963877</v>
      </c>
    </row>
    <row r="29" customFormat="false" ht="15" hidden="false" customHeight="false" outlineLevel="0" collapsed="false">
      <c r="A29" s="4" t="s">
        <v>27</v>
      </c>
      <c r="B29" s="4" t="s">
        <v>28</v>
      </c>
      <c r="C29" s="4" t="s">
        <v>42</v>
      </c>
      <c r="D29" s="4" t="s">
        <v>57</v>
      </c>
      <c r="E29" s="5" t="n">
        <v>408500</v>
      </c>
      <c r="F29" s="5" t="n">
        <v>408500</v>
      </c>
      <c r="G29" s="5" t="n">
        <f aca="false">F29-E29</f>
        <v>0</v>
      </c>
      <c r="H29" s="6" t="n">
        <v>35494565</v>
      </c>
      <c r="I29" s="6" t="n">
        <v>55347665</v>
      </c>
      <c r="J29" s="6" t="n">
        <f aca="false">I29-H29</f>
        <v>19853100</v>
      </c>
      <c r="K29" s="7" t="n">
        <f aca="false">IFERROR(I29/H29-1,"")</f>
        <v>0.559327885832662</v>
      </c>
    </row>
    <row r="30" customFormat="false" ht="15" hidden="false" customHeight="false" outlineLevel="0" collapsed="false">
      <c r="A30" s="4" t="s">
        <v>58</v>
      </c>
      <c r="B30" s="4" t="s">
        <v>59</v>
      </c>
      <c r="C30" s="4" t="s">
        <v>29</v>
      </c>
      <c r="D30" s="4" t="s">
        <v>18</v>
      </c>
      <c r="E30" s="5" t="n">
        <v>0</v>
      </c>
      <c r="F30" s="5" t="n">
        <v>10000000</v>
      </c>
      <c r="G30" s="5" t="n">
        <f aca="false">F30-E30</f>
        <v>10000000</v>
      </c>
      <c r="H30" s="6" t="n">
        <v>0</v>
      </c>
      <c r="I30" s="6" t="n">
        <v>43900000</v>
      </c>
      <c r="J30" s="6" t="n">
        <f aca="false">I30-H30</f>
        <v>43900000</v>
      </c>
      <c r="K30" s="7" t="str">
        <f aca="false">IFERROR(I30/H30-1,"")</f>
        <v/>
      </c>
    </row>
    <row r="31" customFormat="false" ht="15" hidden="false" customHeight="false" outlineLevel="0" collapsed="false">
      <c r="A31" s="4" t="s">
        <v>60</v>
      </c>
      <c r="B31" s="4" t="s">
        <v>61</v>
      </c>
      <c r="C31" s="4" t="s">
        <v>29</v>
      </c>
      <c r="D31" s="4" t="s">
        <v>33</v>
      </c>
      <c r="E31" s="5" t="n">
        <v>6897100</v>
      </c>
      <c r="F31" s="5" t="n">
        <v>19875840</v>
      </c>
      <c r="G31" s="5" t="n">
        <f aca="false">F31-E31</f>
        <v>12978740</v>
      </c>
      <c r="H31" s="6" t="n">
        <v>16208185</v>
      </c>
      <c r="I31" s="6" t="n">
        <v>38757888</v>
      </c>
      <c r="J31" s="6" t="n">
        <f aca="false">I31-H31</f>
        <v>22549703</v>
      </c>
      <c r="K31" s="7" t="n">
        <f aca="false">IFERROR(I31/H31-1,"")</f>
        <v>1.39125404849463</v>
      </c>
    </row>
    <row r="32" customFormat="false" ht="15" hidden="false" customHeight="false" outlineLevel="0" collapsed="false">
      <c r="A32" s="4" t="s">
        <v>62</v>
      </c>
      <c r="B32" s="4" t="s">
        <v>63</v>
      </c>
      <c r="C32" s="4" t="s">
        <v>29</v>
      </c>
      <c r="D32" s="4" t="s">
        <v>33</v>
      </c>
      <c r="E32" s="5" t="n">
        <v>1788000</v>
      </c>
      <c r="F32" s="5" t="n">
        <v>3439450</v>
      </c>
      <c r="G32" s="5" t="n">
        <f aca="false">F32-E32</f>
        <v>1651450</v>
      </c>
      <c r="H32" s="6" t="n">
        <v>20043480</v>
      </c>
      <c r="I32" s="6" t="n">
        <v>29751243</v>
      </c>
      <c r="J32" s="6" t="n">
        <f aca="false">I32-H32</f>
        <v>9707763</v>
      </c>
      <c r="K32" s="7" t="n">
        <f aca="false">IFERROR(I32/H32-1,"")</f>
        <v>0.484335205263757</v>
      </c>
    </row>
    <row r="33" customFormat="false" ht="15" hidden="false" customHeight="false" outlineLevel="0" collapsed="false">
      <c r="A33" s="4" t="s">
        <v>64</v>
      </c>
      <c r="B33" s="4" t="s">
        <v>65</v>
      </c>
      <c r="C33" s="4" t="s">
        <v>29</v>
      </c>
      <c r="D33" s="4" t="s">
        <v>57</v>
      </c>
      <c r="E33" s="5" t="n">
        <v>432300</v>
      </c>
      <c r="F33" s="5" t="n">
        <v>432300</v>
      </c>
      <c r="G33" s="5" t="n">
        <f aca="false">F33-E33</f>
        <v>0</v>
      </c>
      <c r="H33" s="6" t="n">
        <v>24701622</v>
      </c>
      <c r="I33" s="6" t="n">
        <v>26318424</v>
      </c>
      <c r="J33" s="6" t="n">
        <f aca="false">I33-H33</f>
        <v>1616802</v>
      </c>
      <c r="K33" s="7" t="n">
        <f aca="false">IFERROR(I33/H33-1,"")</f>
        <v>0.0654532726636332</v>
      </c>
    </row>
    <row r="34" customFormat="false" ht="15" hidden="false" customHeight="false" outlineLevel="0" collapsed="false">
      <c r="A34" s="4" t="s">
        <v>66</v>
      </c>
      <c r="B34" s="4" t="s">
        <v>67</v>
      </c>
      <c r="C34" s="4" t="s">
        <v>17</v>
      </c>
      <c r="D34" s="4" t="s">
        <v>18</v>
      </c>
      <c r="E34" s="5" t="n">
        <v>0</v>
      </c>
      <c r="F34" s="5" t="n">
        <v>154600</v>
      </c>
      <c r="G34" s="5" t="n">
        <f aca="false">F34-E34</f>
        <v>154600</v>
      </c>
      <c r="H34" s="6" t="n">
        <v>0</v>
      </c>
      <c r="I34" s="6" t="n">
        <v>21020962</v>
      </c>
      <c r="J34" s="6" t="n">
        <f aca="false">I34-H34</f>
        <v>21020962</v>
      </c>
      <c r="K34" s="7" t="str">
        <f aca="false">IFERROR(I34/H34-1,"")</f>
        <v/>
      </c>
    </row>
    <row r="35" customFormat="false" ht="15" hidden="false" customHeight="false" outlineLevel="0" collapsed="false">
      <c r="A35" s="4" t="s">
        <v>68</v>
      </c>
      <c r="B35" s="4" t="s">
        <v>69</v>
      </c>
      <c r="C35" s="4" t="s">
        <v>29</v>
      </c>
      <c r="D35" s="4" t="s">
        <v>57</v>
      </c>
      <c r="E35" s="5" t="n">
        <v>1757600</v>
      </c>
      <c r="F35" s="5" t="n">
        <v>1757600</v>
      </c>
      <c r="G35" s="5" t="n">
        <f aca="false">F35-E35</f>
        <v>0</v>
      </c>
      <c r="H35" s="6" t="n">
        <v>27770080</v>
      </c>
      <c r="I35" s="6" t="n">
        <v>20933016</v>
      </c>
      <c r="J35" s="6" t="n">
        <f aca="false">I35-H35</f>
        <v>-6837064</v>
      </c>
      <c r="K35" s="7" t="n">
        <f aca="false">IFERROR(I35/H35-1,"")</f>
        <v>-0.24620253164557</v>
      </c>
    </row>
    <row r="36" customFormat="false" ht="15" hidden="false" customHeight="false" outlineLevel="0" collapsed="false">
      <c r="A36" s="4" t="s">
        <v>25</v>
      </c>
      <c r="B36" s="4" t="s">
        <v>26</v>
      </c>
      <c r="C36" s="4" t="s">
        <v>29</v>
      </c>
      <c r="D36" s="4" t="s">
        <v>18</v>
      </c>
      <c r="E36" s="5" t="n">
        <v>0</v>
      </c>
      <c r="F36" s="5" t="n">
        <v>99138</v>
      </c>
      <c r="G36" s="5" t="n">
        <f aca="false">F36-E36</f>
        <v>99138</v>
      </c>
      <c r="H36" s="6" t="n">
        <v>0</v>
      </c>
      <c r="I36" s="6" t="n">
        <v>20167643</v>
      </c>
      <c r="J36" s="6" t="n">
        <f aca="false">I36-H36</f>
        <v>20167643</v>
      </c>
      <c r="K36" s="7" t="str">
        <f aca="false">IFERROR(I36/H36-1,"")</f>
        <v/>
      </c>
    </row>
    <row r="37" customFormat="false" ht="15" hidden="false" customHeight="false" outlineLevel="0" collapsed="false">
      <c r="A37" s="4" t="s">
        <v>70</v>
      </c>
      <c r="B37" s="4" t="s">
        <v>71</v>
      </c>
      <c r="C37" s="4" t="s">
        <v>29</v>
      </c>
      <c r="D37" s="4" t="s">
        <v>57</v>
      </c>
      <c r="E37" s="5" t="n">
        <v>1353900</v>
      </c>
      <c r="F37" s="5" t="n">
        <v>1353900</v>
      </c>
      <c r="G37" s="5" t="n">
        <f aca="false">F37-E37</f>
        <v>0</v>
      </c>
      <c r="H37" s="6" t="n">
        <v>8583726</v>
      </c>
      <c r="I37" s="6" t="n">
        <v>19888791</v>
      </c>
      <c r="J37" s="6" t="n">
        <f aca="false">I37-H37</f>
        <v>11305065</v>
      </c>
      <c r="K37" s="7" t="n">
        <f aca="false">IFERROR(I37/H37-1,"")</f>
        <v>1.31703470031546</v>
      </c>
    </row>
    <row r="38" customFormat="false" ht="15" hidden="false" customHeight="false" outlineLevel="0" collapsed="false">
      <c r="A38" s="4" t="s">
        <v>72</v>
      </c>
      <c r="B38" s="4" t="s">
        <v>73</v>
      </c>
      <c r="C38" s="4" t="s">
        <v>29</v>
      </c>
      <c r="D38" s="4" t="s">
        <v>18</v>
      </c>
      <c r="E38" s="5" t="n">
        <v>0</v>
      </c>
      <c r="F38" s="5" t="n">
        <v>796108</v>
      </c>
      <c r="G38" s="5" t="n">
        <f aca="false">F38-E38</f>
        <v>796108</v>
      </c>
      <c r="H38" s="6" t="n">
        <v>0</v>
      </c>
      <c r="I38" s="6" t="n">
        <v>18095535</v>
      </c>
      <c r="J38" s="6" t="n">
        <f aca="false">I38-H38</f>
        <v>18095535</v>
      </c>
      <c r="K38" s="7" t="str">
        <f aca="false">IFERROR(I38/H38-1,"")</f>
        <v/>
      </c>
    </row>
    <row r="39" customFormat="false" ht="15" hidden="false" customHeight="false" outlineLevel="0" collapsed="false">
      <c r="A39" s="4" t="s">
        <v>74</v>
      </c>
      <c r="B39" s="4" t="s">
        <v>75</v>
      </c>
      <c r="C39" s="4" t="s">
        <v>29</v>
      </c>
      <c r="D39" s="4" t="s">
        <v>57</v>
      </c>
      <c r="E39" s="5" t="n">
        <v>910300</v>
      </c>
      <c r="F39" s="5" t="n">
        <v>910300</v>
      </c>
      <c r="G39" s="5" t="n">
        <f aca="false">F39-E39</f>
        <v>0</v>
      </c>
      <c r="H39" s="6" t="n">
        <v>8656953</v>
      </c>
      <c r="I39" s="6" t="n">
        <v>13117423</v>
      </c>
      <c r="J39" s="6" t="n">
        <f aca="false">I39-H39</f>
        <v>4460470</v>
      </c>
      <c r="K39" s="7" t="n">
        <f aca="false">IFERROR(I39/H39-1,"")</f>
        <v>0.515247108307045</v>
      </c>
    </row>
    <row r="40" customFormat="false" ht="15" hidden="false" customHeight="false" outlineLevel="0" collapsed="false">
      <c r="A40" s="4" t="s">
        <v>15</v>
      </c>
      <c r="B40" s="4" t="s">
        <v>16</v>
      </c>
      <c r="C40" s="4" t="s">
        <v>29</v>
      </c>
      <c r="D40" s="4" t="s">
        <v>18</v>
      </c>
      <c r="E40" s="5" t="n">
        <v>0</v>
      </c>
      <c r="F40" s="5" t="n">
        <v>26950</v>
      </c>
      <c r="G40" s="5" t="n">
        <f aca="false">F40-E40</f>
        <v>26950</v>
      </c>
      <c r="H40" s="6" t="n">
        <v>0</v>
      </c>
      <c r="I40" s="6" t="n">
        <v>10332630</v>
      </c>
      <c r="J40" s="6" t="n">
        <f aca="false">I40-H40</f>
        <v>10332630</v>
      </c>
      <c r="K40" s="7" t="str">
        <f aca="false">IFERROR(I40/H40-1,"")</f>
        <v/>
      </c>
    </row>
    <row r="41" customFormat="false" ht="15" hidden="false" customHeight="false" outlineLevel="0" collapsed="false">
      <c r="A41" s="4" t="s">
        <v>49</v>
      </c>
      <c r="B41" s="4" t="s">
        <v>50</v>
      </c>
      <c r="C41" s="4" t="s">
        <v>29</v>
      </c>
      <c r="D41" s="4" t="s">
        <v>33</v>
      </c>
      <c r="E41" s="5" t="n">
        <v>1</v>
      </c>
      <c r="F41" s="5" t="n">
        <v>202344</v>
      </c>
      <c r="G41" s="5" t="n">
        <f aca="false">F41-E41</f>
        <v>202343</v>
      </c>
      <c r="H41" s="6" t="n">
        <v>37</v>
      </c>
      <c r="I41" s="6" t="n">
        <v>8929441</v>
      </c>
      <c r="J41" s="6" t="n">
        <f aca="false">I41-H41</f>
        <v>8929404</v>
      </c>
      <c r="K41" s="7" t="n">
        <f aca="false">IFERROR(I41/H41-1,"")</f>
        <v>241335.243243243</v>
      </c>
    </row>
    <row r="42" customFormat="false" ht="15" hidden="false" customHeight="false" outlineLevel="0" collapsed="false">
      <c r="A42" s="4" t="s">
        <v>38</v>
      </c>
      <c r="B42" s="4" t="s">
        <v>39</v>
      </c>
      <c r="C42" s="4" t="s">
        <v>29</v>
      </c>
      <c r="D42" s="4" t="s">
        <v>18</v>
      </c>
      <c r="E42" s="5" t="n">
        <v>0</v>
      </c>
      <c r="F42" s="5" t="n">
        <v>22423</v>
      </c>
      <c r="G42" s="5" t="n">
        <f aca="false">F42-E42</f>
        <v>22423</v>
      </c>
      <c r="H42" s="6" t="n">
        <v>0</v>
      </c>
      <c r="I42" s="6" t="n">
        <v>7577853</v>
      </c>
      <c r="J42" s="6" t="n">
        <f aca="false">I42-H42</f>
        <v>7577853</v>
      </c>
      <c r="K42" s="7" t="str">
        <f aca="false">IFERROR(I42/H42-1,"")</f>
        <v/>
      </c>
    </row>
    <row r="43" customFormat="false" ht="15" hidden="false" customHeight="false" outlineLevel="0" collapsed="false">
      <c r="A43" s="4" t="s">
        <v>76</v>
      </c>
      <c r="B43" s="4" t="s">
        <v>77</v>
      </c>
      <c r="C43" s="4" t="s">
        <v>17</v>
      </c>
      <c r="D43" s="4" t="s">
        <v>57</v>
      </c>
      <c r="E43" s="5" t="n">
        <v>500000</v>
      </c>
      <c r="F43" s="5" t="n">
        <v>500000</v>
      </c>
      <c r="G43" s="5" t="n">
        <f aca="false">F43-E43</f>
        <v>0</v>
      </c>
      <c r="H43" s="6" t="n">
        <v>8910000</v>
      </c>
      <c r="I43" s="6" t="n">
        <v>6755000</v>
      </c>
      <c r="J43" s="6" t="n">
        <f aca="false">I43-H43</f>
        <v>-2155000</v>
      </c>
      <c r="K43" s="7" t="n">
        <f aca="false">IFERROR(I43/H43-1,"")</f>
        <v>-0.241863075196408</v>
      </c>
    </row>
    <row r="44" customFormat="false" ht="15" hidden="false" customHeight="false" outlineLevel="0" collapsed="false">
      <c r="A44" s="4" t="s">
        <v>78</v>
      </c>
      <c r="B44" s="4" t="s">
        <v>79</v>
      </c>
      <c r="C44" s="4" t="s">
        <v>29</v>
      </c>
      <c r="D44" s="4" t="s">
        <v>18</v>
      </c>
      <c r="E44" s="5" t="n">
        <v>0</v>
      </c>
      <c r="F44" s="5" t="n">
        <v>3391547</v>
      </c>
      <c r="G44" s="5" t="n">
        <f aca="false">F44-E44</f>
        <v>3391547</v>
      </c>
      <c r="H44" s="6" t="n">
        <v>0</v>
      </c>
      <c r="I44" s="6" t="n">
        <v>6443939</v>
      </c>
      <c r="J44" s="6" t="n">
        <f aca="false">I44-H44</f>
        <v>6443939</v>
      </c>
      <c r="K44" s="7" t="str">
        <f aca="false">IFERROR(I44/H44-1,"")</f>
        <v/>
      </c>
    </row>
    <row r="45" customFormat="false" ht="15" hidden="false" customHeight="false" outlineLevel="0" collapsed="false">
      <c r="A45" s="4" t="s">
        <v>40</v>
      </c>
      <c r="B45" s="4" t="s">
        <v>41</v>
      </c>
      <c r="C45" s="4" t="s">
        <v>29</v>
      </c>
      <c r="D45" s="4" t="s">
        <v>18</v>
      </c>
      <c r="E45" s="5" t="n">
        <v>0</v>
      </c>
      <c r="F45" s="5" t="n">
        <v>4633</v>
      </c>
      <c r="G45" s="5" t="n">
        <f aca="false">F45-E45</f>
        <v>4633</v>
      </c>
      <c r="H45" s="6" t="n">
        <v>0</v>
      </c>
      <c r="I45" s="6" t="n">
        <v>6119405</v>
      </c>
      <c r="J45" s="6" t="n">
        <f aca="false">I45-H45</f>
        <v>6119405</v>
      </c>
      <c r="K45" s="7" t="str">
        <f aca="false">IFERROR(I45/H45-1,"")</f>
        <v/>
      </c>
    </row>
    <row r="46" customFormat="false" ht="15" hidden="false" customHeight="false" outlineLevel="0" collapsed="false">
      <c r="A46" s="4" t="s">
        <v>34</v>
      </c>
      <c r="B46" s="4" t="s">
        <v>35</v>
      </c>
      <c r="C46" s="4" t="s">
        <v>29</v>
      </c>
      <c r="D46" s="4" t="s">
        <v>18</v>
      </c>
      <c r="E46" s="5" t="n">
        <v>0</v>
      </c>
      <c r="F46" s="5" t="n">
        <v>17362</v>
      </c>
      <c r="G46" s="5" t="n">
        <f aca="false">F46-E46</f>
        <v>17362</v>
      </c>
      <c r="H46" s="6" t="n">
        <v>0</v>
      </c>
      <c r="I46" s="6" t="n">
        <v>5865578</v>
      </c>
      <c r="J46" s="6" t="n">
        <f aca="false">I46-H46</f>
        <v>5865578</v>
      </c>
      <c r="K46" s="7" t="str">
        <f aca="false">IFERROR(I46/H46-1,"")</f>
        <v/>
      </c>
    </row>
    <row r="47" customFormat="false" ht="15" hidden="false" customHeight="false" outlineLevel="0" collapsed="false">
      <c r="A47" s="4" t="s">
        <v>66</v>
      </c>
      <c r="B47" s="4" t="s">
        <v>67</v>
      </c>
      <c r="C47" s="4" t="s">
        <v>29</v>
      </c>
      <c r="D47" s="4" t="s">
        <v>18</v>
      </c>
      <c r="E47" s="5" t="n">
        <v>0</v>
      </c>
      <c r="F47" s="5" t="n">
        <v>5283</v>
      </c>
      <c r="G47" s="5" t="n">
        <f aca="false">F47-E47</f>
        <v>5283</v>
      </c>
      <c r="H47" s="6" t="n">
        <v>0</v>
      </c>
      <c r="I47" s="6" t="n">
        <v>718330</v>
      </c>
      <c r="J47" s="6" t="n">
        <f aca="false">I47-H47</f>
        <v>718330</v>
      </c>
      <c r="K47" s="7" t="str">
        <f aca="false">IFERROR(I47/H47-1,"")</f>
        <v/>
      </c>
    </row>
    <row r="48" customFormat="false" ht="15" hidden="false" customHeight="false" outlineLevel="0" collapsed="false">
      <c r="A48" s="4" t="s">
        <v>19</v>
      </c>
      <c r="B48" s="4" t="s">
        <v>20</v>
      </c>
      <c r="C48" s="4" t="s">
        <v>29</v>
      </c>
      <c r="D48" s="4" t="s">
        <v>18</v>
      </c>
      <c r="E48" s="5" t="n">
        <v>0</v>
      </c>
      <c r="F48" s="5" t="n">
        <v>2855</v>
      </c>
      <c r="G48" s="5" t="n">
        <f aca="false">F48-E48</f>
        <v>2855</v>
      </c>
      <c r="H48" s="6" t="n">
        <v>0</v>
      </c>
      <c r="I48" s="6" t="n">
        <v>497912</v>
      </c>
      <c r="J48" s="6" t="n">
        <f aca="false">I48-H48</f>
        <v>497912</v>
      </c>
      <c r="K48" s="7" t="str">
        <f aca="false">IFERROR(I48/H48-1,"")</f>
        <v/>
      </c>
    </row>
    <row r="49" customFormat="false" ht="15" hidden="false" customHeight="false" outlineLevel="0" collapsed="false">
      <c r="A49" s="4" t="s">
        <v>49</v>
      </c>
      <c r="B49" s="4" t="s">
        <v>50</v>
      </c>
      <c r="C49" s="4" t="s">
        <v>42</v>
      </c>
      <c r="D49" s="4" t="s">
        <v>80</v>
      </c>
      <c r="E49" s="5" t="n">
        <v>20237400</v>
      </c>
      <c r="F49" s="5" t="n">
        <v>0</v>
      </c>
      <c r="G49" s="5" t="n">
        <f aca="false">F49-E49</f>
        <v>-20237400</v>
      </c>
      <c r="H49" s="6" t="n">
        <v>746760060</v>
      </c>
      <c r="I49" s="6" t="n">
        <v>0</v>
      </c>
      <c r="J49" s="6" t="n">
        <f aca="false">I49-H49</f>
        <v>-746760060</v>
      </c>
      <c r="K49" s="7" t="n">
        <f aca="false">IFERROR(I49/H49-1,"")</f>
        <v>-1</v>
      </c>
    </row>
    <row r="50" customFormat="false" ht="15" hidden="false" customHeight="false" outlineLevel="0" collapsed="false">
      <c r="A50" s="4" t="s">
        <v>81</v>
      </c>
      <c r="B50" s="4" t="s">
        <v>82</v>
      </c>
      <c r="C50" s="4" t="s">
        <v>29</v>
      </c>
      <c r="D50" s="4" t="s">
        <v>80</v>
      </c>
      <c r="E50" s="5" t="n">
        <v>860200</v>
      </c>
      <c r="F50" s="5" t="n">
        <v>0</v>
      </c>
      <c r="G50" s="5" t="n">
        <f aca="false">F50-E50</f>
        <v>-860200</v>
      </c>
      <c r="H50" s="6" t="n">
        <v>39517588</v>
      </c>
      <c r="I50" s="6" t="n">
        <v>0</v>
      </c>
      <c r="J50" s="6" t="n">
        <f aca="false">I50-H50</f>
        <v>-39517588</v>
      </c>
      <c r="K50" s="7" t="n">
        <f aca="false">IFERROR(I50/H50-1,"")</f>
        <v>-1</v>
      </c>
    </row>
    <row r="51" customFormat="false" ht="15" hidden="false" customHeight="false" outlineLevel="0" collapsed="false">
      <c r="A51" s="4" t="s">
        <v>83</v>
      </c>
      <c r="B51" s="4" t="s">
        <v>84</v>
      </c>
      <c r="C51" s="4" t="s">
        <v>29</v>
      </c>
      <c r="D51" s="4" t="s">
        <v>80</v>
      </c>
      <c r="E51" s="5" t="n">
        <v>10469093</v>
      </c>
      <c r="F51" s="5" t="n">
        <v>0</v>
      </c>
      <c r="G51" s="5" t="n">
        <f aca="false">F51-E51</f>
        <v>-10469093</v>
      </c>
      <c r="H51" s="6" t="n">
        <v>154523813</v>
      </c>
      <c r="I51" s="6" t="n">
        <v>0</v>
      </c>
      <c r="J51" s="6" t="n">
        <f aca="false">I51-H51</f>
        <v>-154523813</v>
      </c>
      <c r="K51" s="7" t="n">
        <f aca="false">IFERROR(I51/H51-1,"")</f>
        <v>-1</v>
      </c>
    </row>
    <row r="52" customFormat="false" ht="15" hidden="false" customHeight="false" outlineLevel="0" collapsed="false">
      <c r="A52" s="4" t="s">
        <v>85</v>
      </c>
      <c r="B52" s="4" t="s">
        <v>86</v>
      </c>
      <c r="C52" s="4" t="s">
        <v>29</v>
      </c>
      <c r="D52" s="4" t="s">
        <v>80</v>
      </c>
      <c r="E52" s="5" t="n">
        <v>480300</v>
      </c>
      <c r="F52" s="5" t="n">
        <v>0</v>
      </c>
      <c r="G52" s="5" t="n">
        <f aca="false">F52-E52</f>
        <v>-480300</v>
      </c>
      <c r="H52" s="6" t="n">
        <v>88648971</v>
      </c>
      <c r="I52" s="6" t="n">
        <v>0</v>
      </c>
      <c r="J52" s="6" t="n">
        <f aca="false">I52-H52</f>
        <v>-88648971</v>
      </c>
      <c r="K52" s="7" t="n">
        <f aca="false">IFERROR(I52/H52-1,"")</f>
        <v>-1</v>
      </c>
    </row>
    <row r="53" customFormat="false" ht="15" hidden="false" customHeight="false" outlineLevel="0" collapsed="false">
      <c r="A53" s="4" t="s">
        <v>87</v>
      </c>
      <c r="B53" s="4" t="s">
        <v>88</v>
      </c>
      <c r="C53" s="4" t="s">
        <v>29</v>
      </c>
      <c r="D53" s="4" t="s">
        <v>80</v>
      </c>
      <c r="E53" s="5" t="n">
        <v>567200</v>
      </c>
      <c r="F53" s="5" t="n">
        <v>0</v>
      </c>
      <c r="G53" s="5" t="n">
        <f aca="false">F53-E53</f>
        <v>-567200</v>
      </c>
      <c r="H53" s="6" t="n">
        <v>10470512</v>
      </c>
      <c r="I53" s="6" t="n">
        <v>0</v>
      </c>
      <c r="J53" s="6" t="n">
        <f aca="false">I53-H53</f>
        <v>-10470512</v>
      </c>
      <c r="K53" s="7" t="n">
        <f aca="false">IFERROR(I53/H53-1,"")</f>
        <v>-1</v>
      </c>
    </row>
    <row r="54" customFormat="false" ht="15" hidden="false" customHeight="false" outlineLevel="0" collapsed="false">
      <c r="A54" s="4" t="s">
        <v>89</v>
      </c>
      <c r="B54" s="4" t="s">
        <v>90</v>
      </c>
      <c r="C54" s="4" t="s">
        <v>29</v>
      </c>
      <c r="D54" s="4" t="s">
        <v>80</v>
      </c>
      <c r="E54" s="5" t="n">
        <v>1298400</v>
      </c>
      <c r="F54" s="5" t="n">
        <v>0</v>
      </c>
      <c r="G54" s="5" t="n">
        <f aca="false">F54-E54</f>
        <v>-1298400</v>
      </c>
      <c r="H54" s="6" t="n">
        <v>478577256</v>
      </c>
      <c r="I54" s="6" t="n">
        <v>0</v>
      </c>
      <c r="J54" s="6" t="n">
        <f aca="false">I54-H54</f>
        <v>-478577256</v>
      </c>
      <c r="K54" s="7" t="n">
        <f aca="false">IFERROR(I54/H54-1,"")</f>
        <v>-1</v>
      </c>
    </row>
    <row r="55" customFormat="false" ht="15" hidden="false" customHeight="false" outlineLevel="0" collapsed="false">
      <c r="A55" s="4" t="s">
        <v>91</v>
      </c>
      <c r="B55" s="4" t="s">
        <v>92</v>
      </c>
      <c r="C55" s="4" t="s">
        <v>29</v>
      </c>
      <c r="D55" s="4" t="s">
        <v>80</v>
      </c>
      <c r="E55" s="5" t="n">
        <v>2482225</v>
      </c>
      <c r="F55" s="5" t="n">
        <v>0</v>
      </c>
      <c r="G55" s="5" t="n">
        <f aca="false">F55-E55</f>
        <v>-2482225</v>
      </c>
      <c r="H55" s="6" t="n">
        <v>133047260</v>
      </c>
      <c r="I55" s="6" t="n">
        <v>0</v>
      </c>
      <c r="J55" s="6" t="n">
        <f aca="false">I55-H55</f>
        <v>-133047260</v>
      </c>
      <c r="K55" s="7" t="n">
        <f aca="false">IFERROR(I55/H55-1,"")</f>
        <v>-1</v>
      </c>
    </row>
    <row r="56" customFormat="false" ht="15" hidden="false" customHeight="false" outlineLevel="0" collapsed="false">
      <c r="A56" s="4" t="s">
        <v>93</v>
      </c>
      <c r="B56" s="4" t="s">
        <v>94</v>
      </c>
      <c r="C56" s="4" t="s">
        <v>29</v>
      </c>
      <c r="D56" s="4" t="s">
        <v>80</v>
      </c>
      <c r="E56" s="5" t="n">
        <v>1327700</v>
      </c>
      <c r="F56" s="5" t="n">
        <v>0</v>
      </c>
      <c r="G56" s="5" t="n">
        <f aca="false">F56-E56</f>
        <v>-1327700</v>
      </c>
      <c r="H56" s="6" t="n">
        <v>49616149</v>
      </c>
      <c r="I56" s="6" t="n">
        <v>0</v>
      </c>
      <c r="J56" s="6" t="n">
        <f aca="false">I56-H56</f>
        <v>-49616149</v>
      </c>
      <c r="K56" s="7" t="n">
        <f aca="false">IFERROR(I56/H56-1,"")</f>
        <v>-1</v>
      </c>
    </row>
    <row r="57" customFormat="false" ht="15" hidden="false" customHeight="false" outlineLevel="0" collapsed="false">
      <c r="A57" s="4" t="s">
        <v>91</v>
      </c>
      <c r="B57" s="4" t="s">
        <v>92</v>
      </c>
      <c r="C57" s="4" t="s">
        <v>42</v>
      </c>
      <c r="D57" s="4" t="s">
        <v>80</v>
      </c>
      <c r="E57" s="5" t="n">
        <v>700000</v>
      </c>
      <c r="F57" s="5" t="n">
        <v>0</v>
      </c>
      <c r="G57" s="5" t="n">
        <f aca="false">F57-E57</f>
        <v>-700000</v>
      </c>
      <c r="H57" s="6" t="n">
        <v>37520000</v>
      </c>
      <c r="I57" s="6" t="n">
        <v>0</v>
      </c>
      <c r="J57" s="6" t="n">
        <f aca="false">I57-H57</f>
        <v>-37520000</v>
      </c>
      <c r="K57" s="7" t="n">
        <f aca="false">IFERROR(I57/H57-1,"")</f>
        <v>-1</v>
      </c>
    </row>
    <row r="58" customFormat="false" ht="15" hidden="false" customHeight="false" outlineLevel="0" collapsed="false">
      <c r="A58" s="4" t="s">
        <v>95</v>
      </c>
      <c r="B58" s="4" t="s">
        <v>96</v>
      </c>
      <c r="C58" s="4" t="s">
        <v>29</v>
      </c>
      <c r="D58" s="4" t="s">
        <v>80</v>
      </c>
      <c r="E58" s="5" t="n">
        <v>723004</v>
      </c>
      <c r="F58" s="5" t="n">
        <v>0</v>
      </c>
      <c r="G58" s="5" t="n">
        <f aca="false">F58-E58</f>
        <v>-723004</v>
      </c>
      <c r="H58" s="6" t="n">
        <v>84895130</v>
      </c>
      <c r="I58" s="6" t="n">
        <v>0</v>
      </c>
      <c r="J58" s="6" t="n">
        <f aca="false">I58-H58</f>
        <v>-84895130</v>
      </c>
      <c r="K58" s="7" t="n">
        <f aca="false">IFERROR(I58/H58-1,"")</f>
        <v>-1</v>
      </c>
    </row>
    <row r="59" customFormat="false" ht="15" hidden="false" customHeight="false" outlineLevel="0" collapsed="false">
      <c r="A59" s="8" t="s">
        <v>97</v>
      </c>
      <c r="B59" s="8"/>
      <c r="C59" s="8"/>
      <c r="D59" s="8"/>
      <c r="E59" s="9" t="n">
        <f aca="false">SUM(E7:E58)</f>
        <v>139707516</v>
      </c>
      <c r="F59" s="9" t="n">
        <f aca="false">SUM(F7:F58)</f>
        <v>175919552</v>
      </c>
      <c r="G59" s="9" t="n">
        <f aca="false">SUM(G7:G58)</f>
        <v>36212036</v>
      </c>
      <c r="H59" s="10" t="n">
        <f aca="false">SUM(H7:H58)</f>
        <v>5516758345</v>
      </c>
      <c r="I59" s="10" t="n">
        <f aca="false">SUM(I7:I58)</f>
        <v>13676657577</v>
      </c>
      <c r="J59" s="10" t="n">
        <f aca="false">SUM(J7:J58)</f>
        <v>8159899232</v>
      </c>
      <c r="K59" s="11" t="n">
        <f aca="false">IFERROR(I59/H59-1,"")</f>
        <v>1.47911123194213</v>
      </c>
    </row>
    <row r="60" customFormat="false" ht="15" hidden="false" customHeight="false" outlineLevel="0" collapsed="false">
      <c r="A60" s="4"/>
      <c r="B60" s="4"/>
      <c r="C60" s="4"/>
      <c r="D60" s="4"/>
      <c r="E60" s="5"/>
      <c r="F60" s="5"/>
      <c r="G60" s="5"/>
      <c r="H60" s="6"/>
      <c r="I60" s="6"/>
      <c r="J60" s="6"/>
      <c r="K60" s="7"/>
    </row>
    <row r="61" customFormat="false" ht="15" hidden="false" customHeight="false" outlineLevel="0" collapsed="false">
      <c r="A61" s="8" t="s">
        <v>98</v>
      </c>
      <c r="B61" s="8"/>
      <c r="C61" s="8"/>
      <c r="D61" s="8"/>
      <c r="E61" s="9"/>
      <c r="F61" s="9"/>
      <c r="G61" s="9"/>
      <c r="H61" s="10"/>
      <c r="I61" s="10"/>
      <c r="J61" s="10"/>
      <c r="K61" s="11"/>
    </row>
    <row r="62" customFormat="false" ht="15" hidden="false" customHeight="false" outlineLevel="0" collapsed="false">
      <c r="A62" s="12" t="s">
        <v>99</v>
      </c>
      <c r="B62" s="12"/>
      <c r="C62" s="12"/>
      <c r="D62" s="12"/>
      <c r="E62" s="13"/>
      <c r="F62" s="13"/>
      <c r="G62" s="13"/>
      <c r="H62" s="14" t="s">
        <v>11</v>
      </c>
      <c r="I62" s="14" t="s">
        <v>12</v>
      </c>
      <c r="J62" s="14" t="s">
        <v>13</v>
      </c>
      <c r="K62" s="15" t="s">
        <v>14</v>
      </c>
    </row>
    <row r="63" customFormat="false" ht="15" hidden="false" customHeight="false" outlineLevel="0" collapsed="false">
      <c r="A63" s="4" t="s">
        <v>29</v>
      </c>
      <c r="B63" s="4"/>
      <c r="C63" s="4"/>
      <c r="D63" s="4"/>
      <c r="E63" s="5"/>
      <c r="F63" s="5"/>
      <c r="G63" s="5"/>
      <c r="H63" s="6" t="n">
        <f aca="false">SUMIFS(H$7:H$58,$C$7:$C$58,$A63)</f>
        <v>3913647375</v>
      </c>
      <c r="I63" s="6" t="n">
        <f aca="false">SUMIFS(I$7:I$58,$C$7:$C$58,$A63)</f>
        <v>3855771552</v>
      </c>
      <c r="J63" s="6" t="n">
        <f aca="false">I63-H63</f>
        <v>-57875823</v>
      </c>
      <c r="K63" s="7" t="n">
        <f aca="false">IFERROR(I63/H63-1,"")</f>
        <v>-0.0147882058485149</v>
      </c>
    </row>
    <row r="64" customFormat="false" ht="15" hidden="false" customHeight="false" outlineLevel="0" collapsed="false">
      <c r="A64" s="4" t="s">
        <v>42</v>
      </c>
      <c r="B64" s="4"/>
      <c r="C64" s="4"/>
      <c r="D64" s="4"/>
      <c r="E64" s="5"/>
      <c r="F64" s="5"/>
      <c r="G64" s="5"/>
      <c r="H64" s="6" t="n">
        <f aca="false">SUMIFS(H$7:H$58,$C$7:$C$58,$A64)</f>
        <v>1594200970</v>
      </c>
      <c r="I64" s="6" t="n">
        <f aca="false">SUMIFS(I$7:I$58,$C$7:$C$58,$A64)</f>
        <v>1361829026</v>
      </c>
      <c r="J64" s="6" t="n">
        <f aca="false">I64-H64</f>
        <v>-232371944</v>
      </c>
      <c r="K64" s="7" t="n">
        <f aca="false">IFERROR(I64/H64-1,"")</f>
        <v>-0.145760759385311</v>
      </c>
    </row>
    <row r="65" customFormat="false" ht="15" hidden="false" customHeight="false" outlineLevel="0" collapsed="false">
      <c r="A65" s="4" t="s">
        <v>17</v>
      </c>
      <c r="B65" s="4"/>
      <c r="C65" s="4"/>
      <c r="D65" s="4"/>
      <c r="E65" s="5"/>
      <c r="F65" s="5"/>
      <c r="G65" s="5"/>
      <c r="H65" s="6" t="n">
        <f aca="false">SUMIFS(H$7:H$58,$C$7:$C$58,$A65)</f>
        <v>8910000</v>
      </c>
      <c r="I65" s="6" t="n">
        <f aca="false">SUMIFS(I$7:I$58,$C$7:$C$58,$A65)</f>
        <v>8459056999</v>
      </c>
      <c r="J65" s="6" t="n">
        <f aca="false">I65-H65</f>
        <v>8450146999</v>
      </c>
      <c r="K65" s="7" t="n">
        <f aca="false">IFERROR(I65/H65-1,"")</f>
        <v>948.389113243547</v>
      </c>
    </row>
    <row r="66" customFormat="false" ht="15" hidden="false" customHeight="false" outlineLevel="0" collapsed="false">
      <c r="A66" s="8" t="s">
        <v>100</v>
      </c>
      <c r="B66" s="8"/>
      <c r="C66" s="8"/>
      <c r="D66" s="8"/>
      <c r="E66" s="9"/>
      <c r="F66" s="9"/>
      <c r="G66" s="9"/>
      <c r="H66" s="10" t="n">
        <f aca="false">SUM(H63:H65)</f>
        <v>5516758345</v>
      </c>
      <c r="I66" s="10" t="n">
        <f aca="false">SUM(I63:I65)</f>
        <v>13676657577</v>
      </c>
      <c r="J66" s="10" t="n">
        <f aca="false">SUM(J63:J65)</f>
        <v>8159899232</v>
      </c>
      <c r="K66" s="11" t="n">
        <f aca="false">IFERROR(I66/H66-1,"")</f>
        <v>1.47911123194213</v>
      </c>
    </row>
    <row r="67" customFormat="false" ht="15" hidden="false" customHeight="false" outlineLevel="0" collapsed="false">
      <c r="A67" s="4"/>
      <c r="B67" s="4"/>
      <c r="C67" s="4"/>
      <c r="D67" s="4"/>
      <c r="E67" s="5"/>
      <c r="F67" s="5"/>
      <c r="G67" s="5"/>
      <c r="H67" s="6"/>
      <c r="I67" s="6"/>
      <c r="J67" s="6"/>
      <c r="K67" s="7"/>
    </row>
    <row r="68" customFormat="false" ht="15" hidden="false" customHeight="false" outlineLevel="0" collapsed="false">
      <c r="A68" s="8" t="s">
        <v>101</v>
      </c>
      <c r="B68" s="8"/>
      <c r="C68" s="8"/>
      <c r="D68" s="8"/>
      <c r="E68" s="9"/>
      <c r="F68" s="9"/>
      <c r="G68" s="9"/>
      <c r="H68" s="10"/>
      <c r="I68" s="10"/>
      <c r="J68" s="10"/>
      <c r="K68" s="11"/>
    </row>
    <row r="69" customFormat="false" ht="15" hidden="false" customHeight="false" outlineLevel="0" collapsed="false">
      <c r="A69" s="12" t="s">
        <v>7</v>
      </c>
      <c r="B69" s="12"/>
      <c r="C69" s="12"/>
      <c r="D69" s="12"/>
      <c r="E69" s="13"/>
      <c r="F69" s="13"/>
      <c r="G69" s="13"/>
      <c r="H69" s="14" t="s">
        <v>102</v>
      </c>
      <c r="I69" s="14"/>
      <c r="J69" s="14" t="s">
        <v>103</v>
      </c>
      <c r="K69" s="15"/>
    </row>
    <row r="70" customFormat="false" ht="15" hidden="false" customHeight="false" outlineLevel="0" collapsed="false">
      <c r="A70" s="4" t="s">
        <v>18</v>
      </c>
      <c r="B70" s="4"/>
      <c r="C70" s="4"/>
      <c r="D70" s="4"/>
      <c r="E70" s="5"/>
      <c r="F70" s="5"/>
      <c r="G70" s="5"/>
      <c r="H70" s="6" t="n">
        <f aca="false">COUNTIFS($D$7:$D$58,$A70)</f>
        <v>23</v>
      </c>
      <c r="I70" s="6"/>
      <c r="J70" s="6" t="n">
        <f aca="false">SUMIFS(J$7:J$58,$D$7:$D$58,$A70)</f>
        <v>9737932870</v>
      </c>
      <c r="K70" s="7"/>
    </row>
    <row r="71" customFormat="false" ht="15" hidden="false" customHeight="false" outlineLevel="0" collapsed="false">
      <c r="A71" s="4" t="s">
        <v>80</v>
      </c>
      <c r="B71" s="4"/>
      <c r="C71" s="4"/>
      <c r="D71" s="4"/>
      <c r="E71" s="5"/>
      <c r="F71" s="5"/>
      <c r="G71" s="5"/>
      <c r="H71" s="6" t="n">
        <f aca="false">COUNTIFS($D$7:$D$58,$A71)</f>
        <v>10</v>
      </c>
      <c r="I71" s="6"/>
      <c r="J71" s="6" t="n">
        <f aca="false">SUMIFS(J$7:J$58,$D$7:$D$58,$A71)</f>
        <v>-1823576739</v>
      </c>
      <c r="K71" s="7"/>
    </row>
    <row r="72" customFormat="false" ht="15" hidden="false" customHeight="false" outlineLevel="0" collapsed="false">
      <c r="A72" s="4" t="s">
        <v>33</v>
      </c>
      <c r="B72" s="4"/>
      <c r="C72" s="4"/>
      <c r="D72" s="4"/>
      <c r="E72" s="5"/>
      <c r="F72" s="5"/>
      <c r="G72" s="5"/>
      <c r="H72" s="6" t="n">
        <f aca="false">COUNTIFS($D$7:$D$58,$A72)</f>
        <v>9</v>
      </c>
      <c r="I72" s="6"/>
      <c r="J72" s="6" t="n">
        <f aca="false">SUMIFS(J$7:J$58,$D$7:$D$58,$A72)</f>
        <v>900890262</v>
      </c>
      <c r="K72" s="7"/>
    </row>
    <row r="73" customFormat="false" ht="15" hidden="false" customHeight="false" outlineLevel="0" collapsed="false">
      <c r="A73" s="4" t="s">
        <v>30</v>
      </c>
      <c r="B73" s="4"/>
      <c r="C73" s="4"/>
      <c r="D73" s="4"/>
      <c r="E73" s="5"/>
      <c r="F73" s="5"/>
      <c r="G73" s="5"/>
      <c r="H73" s="6" t="n">
        <f aca="false">COUNTIFS($D$7:$D$58,$A73)</f>
        <v>4</v>
      </c>
      <c r="I73" s="6"/>
      <c r="J73" s="6" t="n">
        <f aca="false">SUMIFS(J$7:J$58,$D$7:$D$58,$A73)</f>
        <v>-683590534</v>
      </c>
      <c r="K73" s="7"/>
    </row>
    <row r="74" customFormat="false" ht="15" hidden="false" customHeight="false" outlineLevel="0" collapsed="false">
      <c r="A74" s="4" t="s">
        <v>57</v>
      </c>
      <c r="B74" s="4"/>
      <c r="C74" s="4"/>
      <c r="D74" s="4"/>
      <c r="E74" s="5"/>
      <c r="F74" s="5"/>
      <c r="G74" s="5"/>
      <c r="H74" s="6" t="n">
        <f aca="false">COUNTIFS($D$7:$D$58,$A74)</f>
        <v>6</v>
      </c>
      <c r="I74" s="6"/>
      <c r="J74" s="6" t="n">
        <f aca="false">SUMIFS(J$7:J$58,$D$7:$D$58,$A74)</f>
        <v>28243373</v>
      </c>
      <c r="K74" s="7"/>
    </row>
    <row r="75" customFormat="false" ht="15" hidden="false" customHeight="false" outlineLevel="0" collapsed="false">
      <c r="A75" s="8" t="s">
        <v>100</v>
      </c>
      <c r="B75" s="8"/>
      <c r="C75" s="8"/>
      <c r="D75" s="8"/>
      <c r="E75" s="9"/>
      <c r="F75" s="9"/>
      <c r="G75" s="9"/>
      <c r="H75" s="10" t="n">
        <f aca="false">SUM(H70:H74)</f>
        <v>52</v>
      </c>
      <c r="I75" s="10"/>
      <c r="J75" s="10" t="n">
        <f aca="false">SUM(J70:J74)</f>
        <v>8159899232</v>
      </c>
      <c r="K75" s="11"/>
    </row>
  </sheetData>
  <autoFilter ref="A6:K58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2026-08-12T19:37:02Z</dcterms:created>
  <dc:creator>openpyxl</dc:creator>
  <dc:description/>
  <dc:language>en-US</dc:language>
  <cp:lastModifiedBy/>
  <dcterms:modified xsi:type="dcterms:W3CDTF">2026-08-12T19:37:02Z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